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<sst xmlns="http://schemas.openxmlformats.org/spreadsheetml/2006/main" count="149" uniqueCount="47">
  <si>
    <t>3.2.</t>
  </si>
  <si>
    <t>3.3.</t>
  </si>
  <si>
    <t>Показатели</t>
  </si>
  <si>
    <t>Всего</t>
  </si>
  <si>
    <t>1.</t>
  </si>
  <si>
    <t>2.</t>
  </si>
  <si>
    <t>3.</t>
  </si>
  <si>
    <t>ВН</t>
  </si>
  <si>
    <t>СН1</t>
  </si>
  <si>
    <t>СН2</t>
  </si>
  <si>
    <t>НН</t>
  </si>
  <si>
    <t>1.1.</t>
  </si>
  <si>
    <t>1.2.</t>
  </si>
  <si>
    <t>Баланс электрической энергии по сетям ВН, СН1, СН2, и НН</t>
  </si>
  <si>
    <t>№ п.п.</t>
  </si>
  <si>
    <t>из смежной сети, всего</t>
  </si>
  <si>
    <t xml:space="preserve">    в том числе из сети</t>
  </si>
  <si>
    <t xml:space="preserve">Потери электроэнергии в сети </t>
  </si>
  <si>
    <t xml:space="preserve">Полезный отпуск из сети </t>
  </si>
  <si>
    <t>3.1.</t>
  </si>
  <si>
    <t>х</t>
  </si>
  <si>
    <t>2.1.</t>
  </si>
  <si>
    <t>1.1.1.</t>
  </si>
  <si>
    <t>1.1.2.</t>
  </si>
  <si>
    <t>1.1.3.</t>
  </si>
  <si>
    <t>от электростанций</t>
  </si>
  <si>
    <t>1.3.</t>
  </si>
  <si>
    <t>1.4.</t>
  </si>
  <si>
    <t>Таблица П.1.4.</t>
  </si>
  <si>
    <t>млн. кВт.ч.</t>
  </si>
  <si>
    <t>3.4.</t>
  </si>
  <si>
    <t>3.5.</t>
  </si>
  <si>
    <t>на собственное потребление</t>
  </si>
  <si>
    <t>потребителям других энергосбытов</t>
  </si>
  <si>
    <t xml:space="preserve">собственным потребителям </t>
  </si>
  <si>
    <t>от ОАО "ФСК ЕЭС"</t>
  </si>
  <si>
    <t>1.5.</t>
  </si>
  <si>
    <t>от других сетевых организаций</t>
  </si>
  <si>
    <t>то же в % (п.2./п.1.)</t>
  </si>
  <si>
    <t>переток в другие сетевые организации</t>
  </si>
  <si>
    <t xml:space="preserve">Поступление эл.энергии в сеть, ВСЕГО </t>
  </si>
  <si>
    <t>Приложение  2</t>
  </si>
  <si>
    <t>от ОАО "Владимирэнерго"</t>
  </si>
  <si>
    <t>переток в ОАО "Владимирэнерго"</t>
  </si>
  <si>
    <t>факт 2009 год</t>
  </si>
  <si>
    <t xml:space="preserve"> план на 2010 год</t>
  </si>
  <si>
    <t>ожидаемые 2011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</si>
</sst>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$_-;\-* #,##0_$_-;_-* &quot;-&quot;_$_-;_-@_-"/>
    <numFmt numFmtId="165" formatCode="_-* #,##0.00_$_-;\-* #,##0.00_$_-;_-* &quot;-&quot;??_$_-;_-@_-"/>
    <numFmt numFmtId="166" formatCode="&quot;$&quot;#,##0_);[Red]\(&quot;$&quot;#,##0\)"/>
    <numFmt numFmtId="167" formatCode="_-* #,##0.00&quot;$&quot;_-;\-* #,##0.00&quot;$&quot;_-;_-* &quot;-&quot;??&quot;$&quot;_-;_-@_-"/>
    <numFmt numFmtId="168" formatCode="#,##0.000"/>
    <numFmt numFmtId="169" formatCode="_-* #,##0.000_р_._-;\-* #,##0.000_р_._-;_-* &quot;-&quot;??_р_._-;_-@_-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10"/>
      <name val="MS Sans Serif"/>
      <family val="0"/>
    </font>
    <font>
      <sz val="8"/>
      <name val="Optima"/>
      <family val="0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6" fillId="0" borderId="0" applyNumberFormat="0">
      <alignment horizontal="left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Border="0">
      <alignment horizontal="center" vertical="center" wrapText="1"/>
      <protection/>
    </xf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Border="0">
      <alignment horizontal="center" vertical="center" wrapText="1"/>
      <protection/>
    </xf>
    <xf numFmtId="4" fontId="16" fillId="21" borderId="7" applyBorder="0">
      <alignment horizontal="right"/>
      <protection/>
    </xf>
    <xf numFmtId="0" fontId="17" fillId="0" borderId="8" applyNumberFormat="0" applyFill="0" applyAlignment="0" applyProtection="0"/>
    <xf numFmtId="0" fontId="18" fillId="22" borderId="9" applyNumberFormat="0" applyAlignment="0" applyProtection="0"/>
    <xf numFmtId="0" fontId="19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24" fillId="0" borderId="11" applyNumberFormat="0" applyFill="0" applyAlignment="0" applyProtection="0"/>
    <xf numFmtId="0" fontId="25" fillId="0" borderId="0">
      <alignment/>
      <protection/>
    </xf>
    <xf numFmtId="0" fontId="26" fillId="0" borderId="0" applyNumberFormat="0" applyFill="0" applyBorder="0" applyAlignment="0" applyProtection="0"/>
    <xf numFmtId="4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6" fillId="4" borderId="0" applyFont="0" applyBorder="0">
      <alignment horizontal="right"/>
      <protection/>
    </xf>
    <xf numFmtId="4" fontId="16" fillId="4" borderId="12" applyBorder="0">
      <alignment horizontal="right"/>
      <protection/>
    </xf>
    <xf numFmtId="0" fontId="28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9" fillId="0" borderId="0" xfId="0" applyFont="1" applyAlignment="1" applyProtection="1">
      <alignment/>
      <protection locked="0"/>
    </xf>
    <xf numFmtId="0" fontId="30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 vertical="top" wrapText="1"/>
      <protection locked="0"/>
    </xf>
    <xf numFmtId="0" fontId="30" fillId="0" borderId="0" xfId="0" applyFont="1" applyAlignment="1" applyProtection="1">
      <alignment/>
      <protection locked="0"/>
    </xf>
    <xf numFmtId="0" fontId="30" fillId="0" borderId="0" xfId="0" applyFont="1" applyAlignment="1" applyProtection="1">
      <alignment horizontal="right" vertical="top"/>
      <protection locked="0"/>
    </xf>
    <xf numFmtId="0" fontId="30" fillId="0" borderId="0" xfId="0" applyFont="1" applyAlignment="1" applyProtection="1">
      <alignment/>
      <protection locked="0"/>
    </xf>
    <xf numFmtId="0" fontId="30" fillId="0" borderId="0" xfId="0" applyFont="1" applyAlignment="1" applyProtection="1">
      <alignment vertical="top" wrapText="1"/>
      <protection locked="0"/>
    </xf>
    <xf numFmtId="0" fontId="30" fillId="0" borderId="0" xfId="0" applyFont="1" applyAlignment="1" applyProtection="1">
      <alignment horizontal="right"/>
      <protection locked="0"/>
    </xf>
    <xf numFmtId="0" fontId="32" fillId="0" borderId="13" xfId="57" applyFont="1" applyBorder="1" applyProtection="1">
      <alignment horizontal="center" vertical="center" wrapText="1"/>
      <protection locked="0"/>
    </xf>
    <xf numFmtId="0" fontId="32" fillId="0" borderId="14" xfId="57" applyFont="1" applyBorder="1" applyProtection="1">
      <alignment horizontal="center" vertical="center" wrapText="1"/>
      <protection locked="0"/>
    </xf>
    <xf numFmtId="0" fontId="32" fillId="0" borderId="15" xfId="57" applyFont="1" applyBorder="1" applyProtection="1">
      <alignment horizontal="center" vertical="center" wrapText="1"/>
      <protection locked="0"/>
    </xf>
    <xf numFmtId="0" fontId="30" fillId="0" borderId="16" xfId="57" applyFont="1" applyBorder="1" applyProtection="1">
      <alignment horizontal="center" vertical="center" wrapText="1"/>
      <protection locked="0"/>
    </xf>
    <xf numFmtId="0" fontId="30" fillId="0" borderId="17" xfId="57" applyFont="1" applyBorder="1" applyAlignment="1" applyProtection="1">
      <alignment horizontal="center" vertical="center" wrapText="1"/>
      <protection locked="0"/>
    </xf>
    <xf numFmtId="0" fontId="30" fillId="0" borderId="18" xfId="57" applyFont="1" applyBorder="1" applyProtection="1">
      <alignment horizontal="center" vertical="center" wrapText="1"/>
      <protection locked="0"/>
    </xf>
    <xf numFmtId="0" fontId="30" fillId="0" borderId="19" xfId="57" applyFont="1" applyBorder="1" applyProtection="1">
      <alignment horizontal="center" vertical="center" wrapText="1"/>
      <protection locked="0"/>
    </xf>
    <xf numFmtId="0" fontId="29" fillId="0" borderId="12" xfId="0" applyFont="1" applyBorder="1" applyAlignment="1" applyProtection="1">
      <alignment/>
      <protection locked="0"/>
    </xf>
    <xf numFmtId="0" fontId="29" fillId="0" borderId="20" xfId="0" applyFont="1" applyBorder="1" applyAlignment="1" applyProtection="1">
      <alignment vertical="top" wrapText="1"/>
      <protection locked="0"/>
    </xf>
    <xf numFmtId="168" fontId="29" fillId="4" borderId="12" xfId="75" applyNumberFormat="1" applyFont="1" applyBorder="1" applyProtection="1">
      <alignment horizontal="right"/>
      <protection/>
    </xf>
    <xf numFmtId="168" fontId="29" fillId="4" borderId="21" xfId="75" applyNumberFormat="1" applyFont="1" applyBorder="1" applyProtection="1">
      <alignment horizontal="right"/>
      <protection/>
    </xf>
    <xf numFmtId="168" fontId="29" fillId="4" borderId="22" xfId="75" applyNumberFormat="1" applyFont="1" applyBorder="1" applyProtection="1">
      <alignment horizontal="right"/>
      <protection/>
    </xf>
    <xf numFmtId="0" fontId="29" fillId="0" borderId="23" xfId="0" applyFont="1" applyBorder="1" applyAlignment="1" applyProtection="1">
      <alignment/>
      <protection locked="0"/>
    </xf>
    <xf numFmtId="0" fontId="29" fillId="0" borderId="24" xfId="0" applyFont="1" applyBorder="1" applyAlignment="1" applyProtection="1">
      <alignment vertical="top" wrapText="1"/>
      <protection locked="0"/>
    </xf>
    <xf numFmtId="168" fontId="29" fillId="0" borderId="23" xfId="0" applyNumberFormat="1" applyFont="1" applyBorder="1" applyAlignment="1" applyProtection="1">
      <alignment horizontal="center"/>
      <protection locked="0"/>
    </xf>
    <xf numFmtId="168" fontId="29" fillId="0" borderId="7" xfId="75" applyNumberFormat="1" applyFont="1" applyFill="1" applyBorder="1" applyAlignment="1" applyProtection="1">
      <alignment horizontal="center"/>
      <protection locked="0"/>
    </xf>
    <xf numFmtId="168" fontId="29" fillId="4" borderId="7" xfId="75" applyNumberFormat="1" applyFont="1" applyBorder="1" applyProtection="1">
      <alignment horizontal="right"/>
      <protection/>
    </xf>
    <xf numFmtId="168" fontId="29" fillId="4" borderId="25" xfId="75" applyNumberFormat="1" applyFont="1" applyBorder="1" applyProtection="1">
      <alignment horizontal="right"/>
      <protection/>
    </xf>
    <xf numFmtId="168" fontId="29" fillId="0" borderId="7" xfId="0" applyNumberFormat="1" applyFont="1" applyBorder="1" applyAlignment="1" applyProtection="1">
      <alignment horizontal="center"/>
      <protection locked="0"/>
    </xf>
    <xf numFmtId="168" fontId="29" fillId="0" borderId="25" xfId="0" applyNumberFormat="1" applyFont="1" applyBorder="1" applyAlignment="1" applyProtection="1">
      <alignment horizontal="center"/>
      <protection locked="0"/>
    </xf>
    <xf numFmtId="168" fontId="29" fillId="0" borderId="7" xfId="58" applyNumberFormat="1" applyFont="1" applyFill="1" applyBorder="1" applyAlignment="1" applyProtection="1">
      <alignment horizontal="center"/>
      <protection locked="0"/>
    </xf>
    <xf numFmtId="168" fontId="29" fillId="21" borderId="7" xfId="58" applyNumberFormat="1" applyFont="1" applyBorder="1" applyProtection="1">
      <alignment horizontal="right"/>
      <protection locked="0"/>
    </xf>
    <xf numFmtId="168" fontId="29" fillId="4" borderId="7" xfId="58" applyNumberFormat="1" applyFont="1" applyFill="1" applyBorder="1" applyProtection="1">
      <alignment horizontal="right"/>
      <protection/>
    </xf>
    <xf numFmtId="168" fontId="29" fillId="21" borderId="25" xfId="58" applyNumberFormat="1" applyFont="1" applyFill="1" applyBorder="1" applyProtection="1">
      <alignment horizontal="right"/>
      <protection locked="0"/>
    </xf>
    <xf numFmtId="168" fontId="29" fillId="4" borderId="25" xfId="58" applyNumberFormat="1" applyFont="1" applyFill="1" applyBorder="1" applyProtection="1">
      <alignment horizontal="right"/>
      <protection/>
    </xf>
    <xf numFmtId="168" fontId="29" fillId="4" borderId="23" xfId="75" applyNumberFormat="1" applyFont="1" applyBorder="1" applyProtection="1">
      <alignment horizontal="right"/>
      <protection/>
    </xf>
    <xf numFmtId="168" fontId="29" fillId="21" borderId="7" xfId="58" applyNumberFormat="1" applyFont="1" applyFill="1" applyBorder="1" applyAlignment="1" applyProtection="1">
      <alignment horizontal="center"/>
      <protection locked="0"/>
    </xf>
    <xf numFmtId="168" fontId="29" fillId="21" borderId="7" xfId="58" applyNumberFormat="1" applyFont="1" applyFill="1" applyBorder="1" applyProtection="1">
      <alignment horizontal="right"/>
      <protection locked="0"/>
    </xf>
    <xf numFmtId="168" fontId="29" fillId="21" borderId="7" xfId="75" applyNumberFormat="1" applyFont="1" applyFill="1" applyBorder="1" applyProtection="1">
      <alignment horizontal="right"/>
      <protection locked="0"/>
    </xf>
    <xf numFmtId="168" fontId="29" fillId="21" borderId="25" xfId="75" applyNumberFormat="1" applyFont="1" applyFill="1" applyBorder="1" applyProtection="1">
      <alignment horizontal="right"/>
      <protection locked="0"/>
    </xf>
    <xf numFmtId="0" fontId="29" fillId="0" borderId="23" xfId="0" applyFont="1" applyBorder="1" applyAlignment="1" applyProtection="1">
      <alignment horizontal="left"/>
      <protection locked="0"/>
    </xf>
    <xf numFmtId="0" fontId="29" fillId="0" borderId="23" xfId="0" applyFont="1" applyBorder="1" applyAlignment="1" applyProtection="1">
      <alignment horizontal="left"/>
      <protection locked="0"/>
    </xf>
    <xf numFmtId="168" fontId="29" fillId="4" borderId="23" xfId="75" applyNumberFormat="1" applyFont="1" applyBorder="1" applyProtection="1">
      <alignment horizontal="right"/>
      <protection/>
    </xf>
    <xf numFmtId="0" fontId="29" fillId="0" borderId="26" xfId="0" applyFont="1" applyFill="1" applyBorder="1" applyAlignment="1" applyProtection="1">
      <alignment horizontal="left"/>
      <protection locked="0"/>
    </xf>
    <xf numFmtId="0" fontId="29" fillId="0" borderId="24" xfId="0" applyFont="1" applyBorder="1" applyAlignment="1" applyProtection="1">
      <alignment vertical="top" wrapText="1"/>
      <protection locked="0"/>
    </xf>
    <xf numFmtId="168" fontId="29" fillId="21" borderId="7" xfId="75" applyNumberFormat="1" applyFont="1" applyFill="1" applyBorder="1" applyProtection="1">
      <alignment horizontal="right"/>
      <protection locked="0"/>
    </xf>
    <xf numFmtId="168" fontId="29" fillId="21" borderId="25" xfId="75" applyNumberFormat="1" applyFont="1" applyFill="1" applyBorder="1" applyProtection="1">
      <alignment horizontal="right"/>
      <protection locked="0"/>
    </xf>
    <xf numFmtId="0" fontId="29" fillId="0" borderId="27" xfId="0" applyFont="1" applyBorder="1" applyAlignment="1" applyProtection="1">
      <alignment vertical="top" wrapText="1"/>
      <protection locked="0"/>
    </xf>
    <xf numFmtId="14" fontId="29" fillId="0" borderId="23" xfId="0" applyNumberFormat="1" applyFont="1" applyBorder="1" applyAlignment="1" applyProtection="1">
      <alignment horizontal="left"/>
      <protection locked="0"/>
    </xf>
    <xf numFmtId="0" fontId="29" fillId="0" borderId="25" xfId="0" applyFont="1" applyBorder="1" applyAlignment="1" applyProtection="1">
      <alignment vertical="top" wrapText="1"/>
      <protection locked="0"/>
    </xf>
    <xf numFmtId="168" fontId="29" fillId="21" borderId="7" xfId="58" applyNumberFormat="1" applyFont="1" applyBorder="1" applyProtection="1">
      <alignment horizontal="right"/>
      <protection locked="0"/>
    </xf>
    <xf numFmtId="168" fontId="29" fillId="21" borderId="25" xfId="58" applyNumberFormat="1" applyFont="1" applyBorder="1" applyProtection="1">
      <alignment horizontal="right"/>
      <protection locked="0"/>
    </xf>
    <xf numFmtId="0" fontId="29" fillId="0" borderId="28" xfId="0" applyFont="1" applyBorder="1" applyAlignment="1" applyProtection="1">
      <alignment horizontal="left"/>
      <protection locked="0"/>
    </xf>
    <xf numFmtId="0" fontId="29" fillId="0" borderId="29" xfId="0" applyFont="1" applyBorder="1" applyAlignment="1" applyProtection="1">
      <alignment vertical="top" wrapText="1"/>
      <protection locked="0"/>
    </xf>
    <xf numFmtId="168" fontId="29" fillId="4" borderId="28" xfId="75" applyNumberFormat="1" applyFont="1" applyBorder="1" applyProtection="1">
      <alignment horizontal="right"/>
      <protection/>
    </xf>
    <xf numFmtId="168" fontId="29" fillId="21" borderId="30" xfId="58" applyNumberFormat="1" applyFont="1" applyBorder="1" applyProtection="1">
      <alignment horizontal="right"/>
      <protection locked="0"/>
    </xf>
    <xf numFmtId="168" fontId="29" fillId="21" borderId="31" xfId="58" applyNumberFormat="1" applyFont="1" applyBorder="1" applyProtection="1">
      <alignment horizontal="right"/>
      <protection locked="0"/>
    </xf>
    <xf numFmtId="0" fontId="29" fillId="0" borderId="16" xfId="0" applyFont="1" applyFill="1" applyBorder="1" applyAlignment="1" applyProtection="1">
      <alignment/>
      <protection locked="0"/>
    </xf>
    <xf numFmtId="0" fontId="29" fillId="0" borderId="18" xfId="0" applyFont="1" applyFill="1" applyBorder="1" applyAlignment="1" applyProtection="1">
      <alignment vertical="top" wrapText="1"/>
      <protection locked="0"/>
    </xf>
    <xf numFmtId="168" fontId="29" fillId="0" borderId="18" xfId="75" applyNumberFormat="1" applyFont="1" applyFill="1" applyBorder="1" applyProtection="1">
      <alignment horizontal="right"/>
      <protection locked="0"/>
    </xf>
    <xf numFmtId="169" fontId="0" fillId="0" borderId="18" xfId="73" applyNumberFormat="1" applyFont="1" applyBorder="1" applyAlignment="1" applyProtection="1">
      <alignment vertical="top"/>
      <protection locked="0"/>
    </xf>
    <xf numFmtId="169" fontId="0" fillId="0" borderId="19" xfId="73" applyNumberFormat="1" applyFont="1" applyBorder="1" applyAlignment="1" applyProtection="1">
      <alignment vertical="top"/>
      <protection locked="0"/>
    </xf>
    <xf numFmtId="0" fontId="32" fillId="0" borderId="12" xfId="57" applyFont="1" applyBorder="1" applyProtection="1">
      <alignment horizontal="center" vertical="center" wrapText="1"/>
      <protection locked="0"/>
    </xf>
    <xf numFmtId="0" fontId="32" fillId="0" borderId="21" xfId="57" applyFont="1" applyBorder="1" applyProtection="1">
      <alignment horizontal="center" vertical="center" wrapText="1"/>
      <protection locked="0"/>
    </xf>
    <xf numFmtId="0" fontId="32" fillId="0" borderId="22" xfId="57" applyFont="1" applyBorder="1" applyProtection="1">
      <alignment horizontal="center" vertical="center" wrapText="1"/>
      <protection locked="0"/>
    </xf>
    <xf numFmtId="0" fontId="31" fillId="0" borderId="0" xfId="52" applyFont="1" applyAlignment="1" applyProtection="1">
      <alignment horizontal="center" vertical="center" wrapText="1"/>
      <protection locked="0"/>
    </xf>
    <xf numFmtId="0" fontId="32" fillId="0" borderId="13" xfId="57" applyFont="1" applyBorder="1" applyProtection="1">
      <alignment horizontal="center" vertical="center" wrapText="1"/>
      <protection locked="0"/>
    </xf>
    <xf numFmtId="0" fontId="32" fillId="0" borderId="20" xfId="57" applyFont="1" applyBorder="1" applyAlignment="1" applyProtection="1">
      <alignment horizontal="center" vertical="center" wrapText="1"/>
      <protection locked="0"/>
    </xf>
    <xf numFmtId="0" fontId="32" fillId="0" borderId="27" xfId="57" applyFont="1" applyBorder="1" applyAlignment="1" applyProtection="1">
      <alignment horizontal="center" vertical="center" wrapText="1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laroux" xfId="33"/>
    <cellStyle name="Comma_laroux" xfId="34"/>
    <cellStyle name="Currency [0]" xfId="35"/>
    <cellStyle name="Currency_laroux" xfId="36"/>
    <cellStyle name="Normal_ASUS" xfId="37"/>
    <cellStyle name="Normal1" xfId="38"/>
    <cellStyle name="Price_Body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" xfId="52"/>
    <cellStyle name="Заголовок 1" xfId="53"/>
    <cellStyle name="Заголовок 2" xfId="54"/>
    <cellStyle name="Заголовок 3" xfId="55"/>
    <cellStyle name="Заголовок 4" xfId="56"/>
    <cellStyle name="ЗаголовокСтолбца" xfId="57"/>
    <cellStyle name="Значение" xfId="58"/>
    <cellStyle name="Итог" xfId="59"/>
    <cellStyle name="Контрольная ячейка" xfId="60"/>
    <cellStyle name="Название" xfId="61"/>
    <cellStyle name="Нейтральный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Стиль 1" xfId="69"/>
    <cellStyle name="Текст предупреждения" xfId="70"/>
    <cellStyle name="Тысячи [0]_3Com" xfId="71"/>
    <cellStyle name="Тысячи_3Com" xfId="72"/>
    <cellStyle name="Comma" xfId="73"/>
    <cellStyle name="Comma [0]" xfId="74"/>
    <cellStyle name="Формула" xfId="75"/>
    <cellStyle name="ФормулаВБ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6"/>
  <sheetViews>
    <sheetView tabSelected="1" zoomScaleSheetLayoutView="100" zoomScalePageLayoutView="0" workbookViewId="0" topLeftCell="B1">
      <selection activeCell="AD12" sqref="AD12"/>
    </sheetView>
  </sheetViews>
  <sheetFormatPr defaultColWidth="9.00390625" defaultRowHeight="12.75"/>
  <cols>
    <col min="2" max="2" width="32.375" style="0" customWidth="1"/>
    <col min="3" max="3" width="10.875" style="0" customWidth="1"/>
    <col min="4" max="4" width="9.625" style="0" customWidth="1"/>
    <col min="5" max="5" width="9.25390625" style="0" customWidth="1"/>
    <col min="6" max="6" width="10.25390625" style="0" customWidth="1"/>
    <col min="17" max="17" width="9.00390625" style="0" customWidth="1"/>
    <col min="18" max="18" width="0.12890625" style="0" hidden="1" customWidth="1"/>
    <col min="19" max="22" width="9.125" style="0" hidden="1" customWidth="1"/>
    <col min="23" max="23" width="2.375" style="0" hidden="1" customWidth="1"/>
    <col min="24" max="27" width="9.125" style="0" hidden="1" customWidth="1"/>
  </cols>
  <sheetData>
    <row r="1" spans="1:27" ht="1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 t="s">
        <v>41</v>
      </c>
      <c r="AA1" s="1"/>
    </row>
    <row r="2" spans="1:27" ht="12.75" hidden="1">
      <c r="A2" s="3"/>
      <c r="B2" s="4"/>
      <c r="C2" s="3"/>
      <c r="D2" s="3"/>
      <c r="E2" s="3"/>
      <c r="F2" s="3"/>
      <c r="G2" s="3"/>
      <c r="H2" s="5"/>
      <c r="I2" s="5"/>
      <c r="J2" s="5"/>
      <c r="K2" s="5"/>
      <c r="L2" s="5"/>
      <c r="M2" s="5"/>
      <c r="N2" s="5"/>
      <c r="O2" s="5"/>
      <c r="P2" s="1"/>
      <c r="Q2" s="6"/>
      <c r="R2" s="1"/>
      <c r="S2" s="1"/>
      <c r="T2" s="1"/>
      <c r="U2" s="1"/>
      <c r="V2" s="1"/>
      <c r="W2" s="1"/>
      <c r="X2" s="1"/>
      <c r="Y2" s="1"/>
      <c r="Z2" s="7" t="s">
        <v>28</v>
      </c>
      <c r="AA2" s="1"/>
    </row>
    <row r="3" spans="1:27" ht="18.75" customHeight="1">
      <c r="A3" s="65" t="s">
        <v>13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</row>
    <row r="4" spans="1:27" ht="13.5" thickBot="1">
      <c r="A4" s="5"/>
      <c r="B4" s="8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6"/>
      <c r="R4" s="1"/>
      <c r="S4" s="1"/>
      <c r="T4" s="1"/>
      <c r="U4" s="1"/>
      <c r="V4" s="1"/>
      <c r="W4" s="1"/>
      <c r="X4" s="1"/>
      <c r="Y4" s="1"/>
      <c r="Z4" s="9"/>
      <c r="AA4" s="7" t="s">
        <v>29</v>
      </c>
    </row>
    <row r="5" spans="1:27" ht="15.75" customHeight="1">
      <c r="A5" s="62" t="s">
        <v>14</v>
      </c>
      <c r="B5" s="67" t="s">
        <v>2</v>
      </c>
      <c r="C5" s="62" t="s">
        <v>44</v>
      </c>
      <c r="D5" s="63"/>
      <c r="E5" s="63"/>
      <c r="F5" s="63"/>
      <c r="G5" s="64"/>
      <c r="H5" s="62" t="s">
        <v>45</v>
      </c>
      <c r="I5" s="63"/>
      <c r="J5" s="63"/>
      <c r="K5" s="63"/>
      <c r="L5" s="64"/>
      <c r="M5" s="62" t="s">
        <v>46</v>
      </c>
      <c r="N5" s="63"/>
      <c r="O5" s="63"/>
      <c r="P5" s="63"/>
      <c r="Q5" s="64"/>
      <c r="R5" s="62"/>
      <c r="S5" s="63"/>
      <c r="T5" s="63"/>
      <c r="U5" s="63"/>
      <c r="V5" s="64"/>
      <c r="W5" s="62"/>
      <c r="X5" s="63"/>
      <c r="Y5" s="63"/>
      <c r="Z5" s="63"/>
      <c r="AA5" s="64"/>
    </row>
    <row r="6" spans="1:27" ht="79.5" thickBot="1">
      <c r="A6" s="66"/>
      <c r="B6" s="68"/>
      <c r="C6" s="10" t="s">
        <v>3</v>
      </c>
      <c r="D6" s="11" t="s">
        <v>7</v>
      </c>
      <c r="E6" s="11" t="s">
        <v>8</v>
      </c>
      <c r="F6" s="11" t="s">
        <v>9</v>
      </c>
      <c r="G6" s="12" t="s">
        <v>10</v>
      </c>
      <c r="H6" s="10" t="s">
        <v>3</v>
      </c>
      <c r="I6" s="11" t="s">
        <v>7</v>
      </c>
      <c r="J6" s="11" t="s">
        <v>8</v>
      </c>
      <c r="K6" s="11" t="s">
        <v>9</v>
      </c>
      <c r="L6" s="12" t="s">
        <v>10</v>
      </c>
      <c r="M6" s="10" t="s">
        <v>3</v>
      </c>
      <c r="N6" s="11" t="s">
        <v>7</v>
      </c>
      <c r="O6" s="11" t="s">
        <v>8</v>
      </c>
      <c r="P6" s="11" t="s">
        <v>9</v>
      </c>
      <c r="Q6" s="12" t="s">
        <v>10</v>
      </c>
      <c r="R6" s="10" t="s">
        <v>3</v>
      </c>
      <c r="S6" s="11" t="s">
        <v>7</v>
      </c>
      <c r="T6" s="11" t="s">
        <v>8</v>
      </c>
      <c r="U6" s="11" t="s">
        <v>9</v>
      </c>
      <c r="V6" s="12" t="s">
        <v>10</v>
      </c>
      <c r="W6" s="10" t="s">
        <v>3</v>
      </c>
      <c r="X6" s="11" t="s">
        <v>7</v>
      </c>
      <c r="Y6" s="11" t="s">
        <v>8</v>
      </c>
      <c r="Z6" s="11" t="s">
        <v>9</v>
      </c>
      <c r="AA6" s="12" t="s">
        <v>10</v>
      </c>
    </row>
    <row r="7" spans="1:27" ht="13.5" thickBot="1">
      <c r="A7" s="13">
        <v>1</v>
      </c>
      <c r="B7" s="14">
        <v>2</v>
      </c>
      <c r="C7" s="13">
        <v>3</v>
      </c>
      <c r="D7" s="15">
        <v>4</v>
      </c>
      <c r="E7" s="15">
        <v>5</v>
      </c>
      <c r="F7" s="15">
        <v>6</v>
      </c>
      <c r="G7" s="16">
        <v>7</v>
      </c>
      <c r="H7" s="13">
        <v>8</v>
      </c>
      <c r="I7" s="15">
        <v>9</v>
      </c>
      <c r="J7" s="15">
        <v>10</v>
      </c>
      <c r="K7" s="15">
        <v>11</v>
      </c>
      <c r="L7" s="16">
        <v>12</v>
      </c>
      <c r="M7" s="13">
        <v>13</v>
      </c>
      <c r="N7" s="15">
        <v>14</v>
      </c>
      <c r="O7" s="15">
        <v>15</v>
      </c>
      <c r="P7" s="15">
        <v>16</v>
      </c>
      <c r="Q7" s="16">
        <v>17</v>
      </c>
      <c r="R7" s="13">
        <v>18</v>
      </c>
      <c r="S7" s="15">
        <v>19</v>
      </c>
      <c r="T7" s="15">
        <v>20</v>
      </c>
      <c r="U7" s="15">
        <v>21</v>
      </c>
      <c r="V7" s="16">
        <v>22</v>
      </c>
      <c r="W7" s="13">
        <v>23</v>
      </c>
      <c r="X7" s="15">
        <v>24</v>
      </c>
      <c r="Y7" s="15">
        <v>25</v>
      </c>
      <c r="Z7" s="15">
        <v>26</v>
      </c>
      <c r="AA7" s="16">
        <v>27</v>
      </c>
    </row>
    <row r="8" spans="1:27" ht="31.5">
      <c r="A8" s="17" t="s">
        <v>4</v>
      </c>
      <c r="B8" s="18" t="s">
        <v>40</v>
      </c>
      <c r="C8" s="19">
        <f>C18+C20</f>
        <v>11.953</v>
      </c>
      <c r="D8" s="20">
        <f>D14+D15+D16+D17</f>
        <v>11.953</v>
      </c>
      <c r="E8" s="20">
        <f>E9+E14+E15+E16+E17</f>
        <v>0</v>
      </c>
      <c r="F8" s="20">
        <f>F9+F14+F15+F16+F17</f>
        <v>11.953</v>
      </c>
      <c r="G8" s="21">
        <f>G9+G14+G15+G16+G17</f>
        <v>3.822797399999999</v>
      </c>
      <c r="H8" s="19">
        <f>H18+H20</f>
        <v>12.5</v>
      </c>
      <c r="I8" s="20">
        <f>I14+I15+I16+I17</f>
        <v>12.5</v>
      </c>
      <c r="J8" s="20">
        <f>J9+J14+J15+J16+J17</f>
        <v>0</v>
      </c>
      <c r="K8" s="20">
        <f>K9+K14+K15+K16+K17</f>
        <v>12.5</v>
      </c>
      <c r="L8" s="21">
        <f>L9+L14+L15+L16+L17</f>
        <v>3.5305</v>
      </c>
      <c r="M8" s="19">
        <f>M18+M20</f>
        <v>13.56</v>
      </c>
      <c r="N8" s="20">
        <f>N14+N15+N16+N17</f>
        <v>13.56</v>
      </c>
      <c r="O8" s="20">
        <f>O9+O14+O15+O16+O17</f>
        <v>0</v>
      </c>
      <c r="P8" s="20">
        <f>P9+P14+P15+P16+P17</f>
        <v>13.56</v>
      </c>
      <c r="Q8" s="21">
        <f>Q9+Q14+Q15+Q16+Q17</f>
        <v>4.967048</v>
      </c>
      <c r="R8" s="19">
        <f>R18+R20</f>
        <v>0</v>
      </c>
      <c r="S8" s="20">
        <f>S14+S15+S16+S17</f>
        <v>0</v>
      </c>
      <c r="T8" s="20">
        <f>T9+T14+T15+T16+T17</f>
        <v>0</v>
      </c>
      <c r="U8" s="20">
        <f>U9+U14+U15+U16+U17</f>
        <v>0</v>
      </c>
      <c r="V8" s="21">
        <f>V9+V14+V15+V16+V17</f>
        <v>0</v>
      </c>
      <c r="W8" s="19">
        <f>W18+W20</f>
        <v>0</v>
      </c>
      <c r="X8" s="20">
        <f>X14+X15+X16+X17</f>
        <v>0</v>
      </c>
      <c r="Y8" s="20">
        <f>Y9+Y14+Y15+Y16+Y17</f>
        <v>0</v>
      </c>
      <c r="Z8" s="20">
        <f>Z9+Z14+Z15+Z16+Z17</f>
        <v>0</v>
      </c>
      <c r="AA8" s="21">
        <f>AA9+AA14+AA15+AA16+AA17</f>
        <v>0</v>
      </c>
    </row>
    <row r="9" spans="1:27" ht="15.75">
      <c r="A9" s="22" t="s">
        <v>11</v>
      </c>
      <c r="B9" s="23" t="s">
        <v>15</v>
      </c>
      <c r="C9" s="24" t="s">
        <v>20</v>
      </c>
      <c r="D9" s="25" t="s">
        <v>20</v>
      </c>
      <c r="E9" s="26">
        <f>E11</f>
        <v>0</v>
      </c>
      <c r="F9" s="26">
        <f>F11+F12</f>
        <v>11.953</v>
      </c>
      <c r="G9" s="27">
        <f>G11+G12+G13</f>
        <v>3.822797399999999</v>
      </c>
      <c r="H9" s="24" t="s">
        <v>20</v>
      </c>
      <c r="I9" s="25" t="s">
        <v>20</v>
      </c>
      <c r="J9" s="26">
        <f>J11</f>
        <v>0</v>
      </c>
      <c r="K9" s="26">
        <f>K11+K12</f>
        <v>12.5</v>
      </c>
      <c r="L9" s="27">
        <f>L11+L12+L13</f>
        <v>3.5305</v>
      </c>
      <c r="M9" s="24" t="s">
        <v>20</v>
      </c>
      <c r="N9" s="25" t="s">
        <v>20</v>
      </c>
      <c r="O9" s="26">
        <f>O11</f>
        <v>0</v>
      </c>
      <c r="P9" s="26">
        <f>P11+P12</f>
        <v>13.56</v>
      </c>
      <c r="Q9" s="27">
        <f>Q11+Q12+Q13</f>
        <v>4.967048</v>
      </c>
      <c r="R9" s="24" t="s">
        <v>20</v>
      </c>
      <c r="S9" s="25" t="s">
        <v>20</v>
      </c>
      <c r="T9" s="26">
        <f>T11</f>
        <v>0</v>
      </c>
      <c r="U9" s="26">
        <f>U11+U12</f>
        <v>0</v>
      </c>
      <c r="V9" s="27">
        <f>V11+V12+V13</f>
        <v>0</v>
      </c>
      <c r="W9" s="24" t="s">
        <v>20</v>
      </c>
      <c r="X9" s="25" t="s">
        <v>20</v>
      </c>
      <c r="Y9" s="26">
        <f>Y11</f>
        <v>0</v>
      </c>
      <c r="Z9" s="26">
        <f>Z11+Z12</f>
        <v>0</v>
      </c>
      <c r="AA9" s="27">
        <f>AA11+AA12+AA13</f>
        <v>0</v>
      </c>
    </row>
    <row r="10" spans="1:27" ht="15.75">
      <c r="A10" s="22"/>
      <c r="B10" s="23" t="s">
        <v>16</v>
      </c>
      <c r="C10" s="24" t="s">
        <v>20</v>
      </c>
      <c r="D10" s="28" t="s">
        <v>20</v>
      </c>
      <c r="E10" s="28" t="s">
        <v>20</v>
      </c>
      <c r="F10" s="28" t="s">
        <v>20</v>
      </c>
      <c r="G10" s="29" t="s">
        <v>20</v>
      </c>
      <c r="H10" s="24" t="s">
        <v>20</v>
      </c>
      <c r="I10" s="28" t="s">
        <v>20</v>
      </c>
      <c r="J10" s="28" t="s">
        <v>20</v>
      </c>
      <c r="K10" s="28" t="s">
        <v>20</v>
      </c>
      <c r="L10" s="29" t="s">
        <v>20</v>
      </c>
      <c r="M10" s="24" t="s">
        <v>20</v>
      </c>
      <c r="N10" s="28" t="s">
        <v>20</v>
      </c>
      <c r="O10" s="28" t="s">
        <v>20</v>
      </c>
      <c r="P10" s="28" t="s">
        <v>20</v>
      </c>
      <c r="Q10" s="29" t="s">
        <v>20</v>
      </c>
      <c r="R10" s="24" t="s">
        <v>20</v>
      </c>
      <c r="S10" s="28" t="s">
        <v>20</v>
      </c>
      <c r="T10" s="28" t="s">
        <v>20</v>
      </c>
      <c r="U10" s="28" t="s">
        <v>20</v>
      </c>
      <c r="V10" s="29" t="s">
        <v>20</v>
      </c>
      <c r="W10" s="24" t="s">
        <v>20</v>
      </c>
      <c r="X10" s="28" t="s">
        <v>20</v>
      </c>
      <c r="Y10" s="28" t="s">
        <v>20</v>
      </c>
      <c r="Z10" s="28" t="s">
        <v>20</v>
      </c>
      <c r="AA10" s="29" t="s">
        <v>20</v>
      </c>
    </row>
    <row r="11" spans="1:27" ht="15.75">
      <c r="A11" s="22" t="s">
        <v>22</v>
      </c>
      <c r="B11" s="23" t="s">
        <v>7</v>
      </c>
      <c r="C11" s="24" t="s">
        <v>20</v>
      </c>
      <c r="D11" s="30" t="s">
        <v>20</v>
      </c>
      <c r="E11" s="31"/>
      <c r="F11" s="32">
        <f>D8-D18-D20-E11-G11</f>
        <v>11.953</v>
      </c>
      <c r="G11" s="33"/>
      <c r="H11" s="24" t="s">
        <v>20</v>
      </c>
      <c r="I11" s="30" t="s">
        <v>20</v>
      </c>
      <c r="J11" s="31"/>
      <c r="K11" s="32">
        <f>I8-I18-I20-J11-L11</f>
        <v>12.5</v>
      </c>
      <c r="L11" s="33"/>
      <c r="M11" s="24" t="s">
        <v>20</v>
      </c>
      <c r="N11" s="30" t="s">
        <v>20</v>
      </c>
      <c r="O11" s="31"/>
      <c r="P11" s="32">
        <f>N8-N18-N20-O11-Q11</f>
        <v>13.56</v>
      </c>
      <c r="Q11" s="33"/>
      <c r="R11" s="24" t="s">
        <v>20</v>
      </c>
      <c r="S11" s="30" t="s">
        <v>20</v>
      </c>
      <c r="T11" s="31"/>
      <c r="U11" s="32">
        <f>S8-S18-S20-T11-V11</f>
        <v>0</v>
      </c>
      <c r="V11" s="33"/>
      <c r="W11" s="24" t="s">
        <v>20</v>
      </c>
      <c r="X11" s="30" t="s">
        <v>20</v>
      </c>
      <c r="Y11" s="31"/>
      <c r="Z11" s="32">
        <f>X8-X18-X20-Y11-AA11</f>
        <v>0</v>
      </c>
      <c r="AA11" s="33"/>
    </row>
    <row r="12" spans="1:27" ht="15.75">
      <c r="A12" s="22" t="s">
        <v>23</v>
      </c>
      <c r="B12" s="23" t="s">
        <v>8</v>
      </c>
      <c r="C12" s="24" t="s">
        <v>20</v>
      </c>
      <c r="D12" s="30" t="s">
        <v>20</v>
      </c>
      <c r="E12" s="30" t="s">
        <v>20</v>
      </c>
      <c r="F12" s="32">
        <f>E8-E18-E20-G12</f>
        <v>0</v>
      </c>
      <c r="G12" s="33"/>
      <c r="H12" s="24" t="s">
        <v>20</v>
      </c>
      <c r="I12" s="30" t="s">
        <v>20</v>
      </c>
      <c r="J12" s="30" t="s">
        <v>20</v>
      </c>
      <c r="K12" s="32">
        <f>J8-J18-J20-L12</f>
        <v>0</v>
      </c>
      <c r="L12" s="33"/>
      <c r="M12" s="24" t="s">
        <v>20</v>
      </c>
      <c r="N12" s="30" t="s">
        <v>20</v>
      </c>
      <c r="O12" s="30" t="s">
        <v>20</v>
      </c>
      <c r="P12" s="32">
        <f>O8-O18-O20-Q12</f>
        <v>0</v>
      </c>
      <c r="Q12" s="33"/>
      <c r="R12" s="24" t="s">
        <v>20</v>
      </c>
      <c r="S12" s="30" t="s">
        <v>20</v>
      </c>
      <c r="T12" s="30" t="s">
        <v>20</v>
      </c>
      <c r="U12" s="32">
        <f>T8-T18-T20-V12</f>
        <v>0</v>
      </c>
      <c r="V12" s="33"/>
      <c r="W12" s="24" t="s">
        <v>20</v>
      </c>
      <c r="X12" s="30" t="s">
        <v>20</v>
      </c>
      <c r="Y12" s="30" t="s">
        <v>20</v>
      </c>
      <c r="Z12" s="32">
        <f>Y8-Y18-Y20-AA12</f>
        <v>0</v>
      </c>
      <c r="AA12" s="33"/>
    </row>
    <row r="13" spans="1:27" ht="15.75">
      <c r="A13" s="22" t="s">
        <v>24</v>
      </c>
      <c r="B13" s="23" t="s">
        <v>9</v>
      </c>
      <c r="C13" s="24" t="s">
        <v>20</v>
      </c>
      <c r="D13" s="30" t="s">
        <v>20</v>
      </c>
      <c r="E13" s="30" t="s">
        <v>20</v>
      </c>
      <c r="F13" s="30" t="s">
        <v>20</v>
      </c>
      <c r="G13" s="34">
        <f>F8-F18-F20</f>
        <v>3.822797399999999</v>
      </c>
      <c r="H13" s="24" t="s">
        <v>20</v>
      </c>
      <c r="I13" s="30" t="s">
        <v>20</v>
      </c>
      <c r="J13" s="30" t="s">
        <v>20</v>
      </c>
      <c r="K13" s="30" t="s">
        <v>20</v>
      </c>
      <c r="L13" s="34">
        <f>K8-K18-K20</f>
        <v>3.5305</v>
      </c>
      <c r="M13" s="24" t="s">
        <v>20</v>
      </c>
      <c r="N13" s="30" t="s">
        <v>20</v>
      </c>
      <c r="O13" s="30" t="s">
        <v>20</v>
      </c>
      <c r="P13" s="30" t="s">
        <v>20</v>
      </c>
      <c r="Q13" s="34">
        <f>P8-P18-P20</f>
        <v>4.967048</v>
      </c>
      <c r="R13" s="24" t="s">
        <v>20</v>
      </c>
      <c r="S13" s="30" t="s">
        <v>20</v>
      </c>
      <c r="T13" s="30" t="s">
        <v>20</v>
      </c>
      <c r="U13" s="30" t="s">
        <v>20</v>
      </c>
      <c r="V13" s="34">
        <f>U8-U18-U20</f>
        <v>0</v>
      </c>
      <c r="W13" s="24" t="s">
        <v>20</v>
      </c>
      <c r="X13" s="30" t="s">
        <v>20</v>
      </c>
      <c r="Y13" s="30" t="s">
        <v>20</v>
      </c>
      <c r="Z13" s="30" t="s">
        <v>20</v>
      </c>
      <c r="AA13" s="34">
        <f>Z8-Z18-Z20</f>
        <v>0</v>
      </c>
    </row>
    <row r="14" spans="1:27" ht="15.75">
      <c r="A14" s="22" t="s">
        <v>12</v>
      </c>
      <c r="B14" s="23" t="s">
        <v>25</v>
      </c>
      <c r="C14" s="35">
        <f>SUM(D14:G14)</f>
        <v>0</v>
      </c>
      <c r="D14" s="36"/>
      <c r="E14" s="36"/>
      <c r="F14" s="36"/>
      <c r="G14" s="33"/>
      <c r="H14" s="35">
        <f>SUM(I14:L14)</f>
        <v>0</v>
      </c>
      <c r="I14" s="36"/>
      <c r="J14" s="36"/>
      <c r="K14" s="36"/>
      <c r="L14" s="33"/>
      <c r="M14" s="35">
        <f>SUM(N14:Q14)</f>
        <v>0</v>
      </c>
      <c r="N14" s="36"/>
      <c r="O14" s="36"/>
      <c r="P14" s="36"/>
      <c r="Q14" s="33"/>
      <c r="R14" s="35">
        <f>SUM(S14:V14)</f>
        <v>0</v>
      </c>
      <c r="S14" s="36"/>
      <c r="T14" s="36"/>
      <c r="U14" s="36"/>
      <c r="V14" s="33"/>
      <c r="W14" s="35">
        <f>SUM(X14:AA14)</f>
        <v>0</v>
      </c>
      <c r="X14" s="36"/>
      <c r="Y14" s="36"/>
      <c r="Z14" s="36"/>
      <c r="AA14" s="33"/>
    </row>
    <row r="15" spans="1:27" ht="15.75">
      <c r="A15" s="22" t="s">
        <v>26</v>
      </c>
      <c r="B15" s="23" t="s">
        <v>35</v>
      </c>
      <c r="C15" s="35">
        <f>SUM(D15:G15)</f>
        <v>0</v>
      </c>
      <c r="D15" s="37"/>
      <c r="E15" s="37"/>
      <c r="F15" s="37"/>
      <c r="G15" s="33"/>
      <c r="H15" s="35">
        <f>SUM(I15:L15)</f>
        <v>0</v>
      </c>
      <c r="I15" s="37"/>
      <c r="J15" s="37"/>
      <c r="K15" s="37"/>
      <c r="L15" s="33"/>
      <c r="M15" s="35">
        <f>SUM(N15:Q15)</f>
        <v>0</v>
      </c>
      <c r="N15" s="37"/>
      <c r="O15" s="37"/>
      <c r="P15" s="37"/>
      <c r="Q15" s="33"/>
      <c r="R15" s="35">
        <f>SUM(S15:V15)</f>
        <v>0</v>
      </c>
      <c r="S15" s="37"/>
      <c r="T15" s="37"/>
      <c r="U15" s="37"/>
      <c r="V15" s="33"/>
      <c r="W15" s="35">
        <f>SUM(X15:AA15)</f>
        <v>0</v>
      </c>
      <c r="X15" s="37"/>
      <c r="Y15" s="37"/>
      <c r="Z15" s="37"/>
      <c r="AA15" s="33"/>
    </row>
    <row r="16" spans="1:27" ht="15.75">
      <c r="A16" s="22" t="s">
        <v>27</v>
      </c>
      <c r="B16" s="23" t="s">
        <v>42</v>
      </c>
      <c r="C16" s="35">
        <f>SUM(D16:G16)</f>
        <v>11.953</v>
      </c>
      <c r="D16" s="37">
        <v>11.953</v>
      </c>
      <c r="E16" s="37"/>
      <c r="F16" s="37"/>
      <c r="G16" s="33"/>
      <c r="H16" s="35">
        <f>SUM(I16:L16)</f>
        <v>12.5</v>
      </c>
      <c r="I16" s="37">
        <v>12.5</v>
      </c>
      <c r="J16" s="37"/>
      <c r="K16" s="37"/>
      <c r="L16" s="33"/>
      <c r="M16" s="35">
        <f>SUM(N16:Q16)</f>
        <v>13.56</v>
      </c>
      <c r="N16" s="37">
        <v>13.56</v>
      </c>
      <c r="O16" s="37"/>
      <c r="P16" s="37"/>
      <c r="Q16" s="33"/>
      <c r="R16" s="35">
        <f>SUM(S16:V16)</f>
        <v>0</v>
      </c>
      <c r="S16" s="37">
        <v>0</v>
      </c>
      <c r="T16" s="37"/>
      <c r="U16" s="37"/>
      <c r="V16" s="33"/>
      <c r="W16" s="35">
        <f>SUM(X16:AA16)</f>
        <v>0</v>
      </c>
      <c r="X16" s="37">
        <v>0</v>
      </c>
      <c r="Y16" s="37"/>
      <c r="Z16" s="37"/>
      <c r="AA16" s="33"/>
    </row>
    <row r="17" spans="1:27" ht="15.75">
      <c r="A17" s="22" t="s">
        <v>36</v>
      </c>
      <c r="B17" s="23" t="s">
        <v>37</v>
      </c>
      <c r="C17" s="35">
        <f>SUM(D17:G17)</f>
        <v>0</v>
      </c>
      <c r="D17" s="37"/>
      <c r="E17" s="37"/>
      <c r="F17" s="37"/>
      <c r="G17" s="33"/>
      <c r="H17" s="35">
        <f>SUM(I17:L17)</f>
        <v>0</v>
      </c>
      <c r="I17" s="37"/>
      <c r="J17" s="37"/>
      <c r="K17" s="37"/>
      <c r="L17" s="33"/>
      <c r="M17" s="35">
        <f>SUM(N17:Q17)</f>
        <v>0</v>
      </c>
      <c r="N17" s="37"/>
      <c r="O17" s="37"/>
      <c r="P17" s="37"/>
      <c r="Q17" s="33"/>
      <c r="R17" s="35">
        <f>SUM(S17:V17)</f>
        <v>0</v>
      </c>
      <c r="S17" s="37"/>
      <c r="T17" s="37"/>
      <c r="U17" s="37"/>
      <c r="V17" s="33"/>
      <c r="W17" s="35">
        <f>SUM(X17:AA17)</f>
        <v>0</v>
      </c>
      <c r="X17" s="37"/>
      <c r="Y17" s="37"/>
      <c r="Z17" s="37"/>
      <c r="AA17" s="33"/>
    </row>
    <row r="18" spans="1:27" ht="15.75">
      <c r="A18" s="22" t="s">
        <v>5</v>
      </c>
      <c r="B18" s="23" t="s">
        <v>17</v>
      </c>
      <c r="C18" s="35">
        <f>SUM(D18:G18)</f>
        <v>0.07310115642599999</v>
      </c>
      <c r="D18" s="26">
        <f>D8*D19/100</f>
        <v>0</v>
      </c>
      <c r="E18" s="26">
        <f>E8*E19/100</f>
        <v>0</v>
      </c>
      <c r="F18" s="26">
        <f>F8*F19/100</f>
        <v>0.05020259999999999</v>
      </c>
      <c r="G18" s="27">
        <f>G8*G19/100</f>
        <v>0.022898556425999993</v>
      </c>
      <c r="H18" s="35">
        <f>SUM(I18:L18)</f>
        <v>0.073647695</v>
      </c>
      <c r="I18" s="26">
        <f>I8*I19/100</f>
        <v>0</v>
      </c>
      <c r="J18" s="26">
        <f>J8*J19/100</f>
        <v>0</v>
      </c>
      <c r="K18" s="26">
        <f>K8*K19/100</f>
        <v>0.0525</v>
      </c>
      <c r="L18" s="27">
        <f>L8*L19/100</f>
        <v>0.021147695</v>
      </c>
      <c r="M18" s="35">
        <f>SUM(N18:Q18)</f>
        <v>0.08670461752</v>
      </c>
      <c r="N18" s="26">
        <f>N8*N19/100</f>
        <v>0</v>
      </c>
      <c r="O18" s="26">
        <f>O8*O19/100</f>
        <v>0</v>
      </c>
      <c r="P18" s="26">
        <f>P8*P19/100</f>
        <v>0.056951999999999996</v>
      </c>
      <c r="Q18" s="27">
        <f>Q8*Q19/100</f>
        <v>0.029752617519999996</v>
      </c>
      <c r="R18" s="35">
        <f>SUM(S18:V18)</f>
        <v>0</v>
      </c>
      <c r="S18" s="26">
        <f>S8*S19/100</f>
        <v>0</v>
      </c>
      <c r="T18" s="26">
        <f>T8*T19/100</f>
        <v>0</v>
      </c>
      <c r="U18" s="26">
        <f>U8*U19/100</f>
        <v>0</v>
      </c>
      <c r="V18" s="27">
        <f>V8*V19/100</f>
        <v>0</v>
      </c>
      <c r="W18" s="35">
        <f>SUM(X18:AA18)</f>
        <v>0</v>
      </c>
      <c r="X18" s="26">
        <f>X8*X19/100</f>
        <v>0</v>
      </c>
      <c r="Y18" s="26">
        <f>Y8*Y19/100</f>
        <v>0</v>
      </c>
      <c r="Z18" s="26">
        <f>Z8*Z19/100</f>
        <v>0</v>
      </c>
      <c r="AA18" s="27">
        <f>AA8*AA19/100</f>
        <v>0</v>
      </c>
    </row>
    <row r="19" spans="1:27" ht="15.75">
      <c r="A19" s="22" t="s">
        <v>21</v>
      </c>
      <c r="B19" s="23" t="s">
        <v>38</v>
      </c>
      <c r="C19" s="35">
        <f>IF(C8=0,0,C18/C8*100)</f>
        <v>0.6115716257508574</v>
      </c>
      <c r="D19" s="38"/>
      <c r="E19" s="38"/>
      <c r="F19" s="38">
        <v>0.42</v>
      </c>
      <c r="G19" s="39">
        <v>0.599</v>
      </c>
      <c r="H19" s="35">
        <f>IF(H8=0,0,H18/H8*100)</f>
        <v>0.58918156</v>
      </c>
      <c r="I19" s="38"/>
      <c r="J19" s="38"/>
      <c r="K19" s="38">
        <v>0.42</v>
      </c>
      <c r="L19" s="39">
        <v>0.599</v>
      </c>
      <c r="M19" s="35">
        <f>IF(M8=0,0,M18/M8*100)</f>
        <v>0.6394145834808259</v>
      </c>
      <c r="N19" s="38"/>
      <c r="O19" s="38"/>
      <c r="P19" s="38">
        <v>0.42</v>
      </c>
      <c r="Q19" s="39">
        <v>0.599</v>
      </c>
      <c r="R19" s="35">
        <f>IF(R8=0,0,R18/R8*100)</f>
        <v>0</v>
      </c>
      <c r="S19" s="38"/>
      <c r="T19" s="38"/>
      <c r="U19" s="38">
        <v>2.13</v>
      </c>
      <c r="V19" s="39">
        <v>1.44</v>
      </c>
      <c r="W19" s="35">
        <f>IF(W8=0,0,W18/W8*100)</f>
        <v>0</v>
      </c>
      <c r="X19" s="38"/>
      <c r="Y19" s="38"/>
      <c r="Z19" s="38">
        <v>2.13</v>
      </c>
      <c r="AA19" s="39">
        <v>1.44</v>
      </c>
    </row>
    <row r="20" spans="1:27" ht="15.75">
      <c r="A20" s="40" t="s">
        <v>6</v>
      </c>
      <c r="B20" s="23" t="s">
        <v>18</v>
      </c>
      <c r="C20" s="35">
        <f aca="true" t="shared" si="0" ref="C20:C25">SUM(D20:G20)</f>
        <v>11.879898843573999</v>
      </c>
      <c r="D20" s="26">
        <f>SUM(D21:D25)</f>
        <v>0</v>
      </c>
      <c r="E20" s="26">
        <f>SUM(E21:E25)</f>
        <v>0</v>
      </c>
      <c r="F20" s="26">
        <f>SUM(F21:F25)</f>
        <v>8.08</v>
      </c>
      <c r="G20" s="27">
        <f>G8-G18</f>
        <v>3.799898843573999</v>
      </c>
      <c r="H20" s="35">
        <f aca="true" t="shared" si="1" ref="H20:H25">SUM(I20:L20)</f>
        <v>12.426352305</v>
      </c>
      <c r="I20" s="26">
        <f>SUM(I21:I25)</f>
        <v>0</v>
      </c>
      <c r="J20" s="26">
        <f>SUM(J21:J25)</f>
        <v>0</v>
      </c>
      <c r="K20" s="26">
        <f>SUM(K21:K25)</f>
        <v>8.917</v>
      </c>
      <c r="L20" s="27">
        <f>L8-L18</f>
        <v>3.509352305</v>
      </c>
      <c r="M20" s="35">
        <f aca="true" t="shared" si="2" ref="M20:M25">SUM(N20:Q20)</f>
        <v>13.47329538248</v>
      </c>
      <c r="N20" s="26">
        <f>SUM(N21:N25)</f>
        <v>0</v>
      </c>
      <c r="O20" s="26">
        <f>SUM(O21:O25)</f>
        <v>0</v>
      </c>
      <c r="P20" s="26">
        <f>SUM(P21:P25)</f>
        <v>8.536</v>
      </c>
      <c r="Q20" s="27">
        <f>Q8-Q18</f>
        <v>4.93729538248</v>
      </c>
      <c r="R20" s="35">
        <f aca="true" t="shared" si="3" ref="R20:R25">SUM(S20:V20)</f>
        <v>0</v>
      </c>
      <c r="S20" s="26">
        <f>SUM(S21:S25)</f>
        <v>0</v>
      </c>
      <c r="T20" s="26">
        <f>SUM(T21:T25)</f>
        <v>0</v>
      </c>
      <c r="U20" s="26">
        <f>SUM(U21:U25)</f>
        <v>0</v>
      </c>
      <c r="V20" s="27">
        <f>V8-V18</f>
        <v>0</v>
      </c>
      <c r="W20" s="35">
        <f aca="true" t="shared" si="4" ref="W20:W25">SUM(X20:AA20)</f>
        <v>0</v>
      </c>
      <c r="X20" s="26">
        <f>SUM(X21:X25)</f>
        <v>0</v>
      </c>
      <c r="Y20" s="26">
        <f>SUM(Y21:Y25)</f>
        <v>0</v>
      </c>
      <c r="Z20" s="26">
        <f>SUM(Z21:Z25)</f>
        <v>0</v>
      </c>
      <c r="AA20" s="27">
        <f>AA8-AA18</f>
        <v>0</v>
      </c>
    </row>
    <row r="21" spans="1:27" ht="15.75">
      <c r="A21" s="41" t="s">
        <v>19</v>
      </c>
      <c r="B21" s="23" t="s">
        <v>32</v>
      </c>
      <c r="C21" s="42">
        <f t="shared" si="0"/>
        <v>3.8</v>
      </c>
      <c r="D21" s="38"/>
      <c r="E21" s="38"/>
      <c r="F21" s="38"/>
      <c r="G21" s="39">
        <v>3.8</v>
      </c>
      <c r="H21" s="42">
        <f t="shared" si="1"/>
        <v>3.509</v>
      </c>
      <c r="I21" s="38"/>
      <c r="J21" s="38"/>
      <c r="K21" s="38"/>
      <c r="L21" s="39">
        <v>3.509</v>
      </c>
      <c r="M21" s="42">
        <f t="shared" si="2"/>
        <v>4.937</v>
      </c>
      <c r="N21" s="38"/>
      <c r="O21" s="38"/>
      <c r="P21" s="38"/>
      <c r="Q21" s="39">
        <v>4.937</v>
      </c>
      <c r="R21" s="42">
        <f t="shared" si="3"/>
        <v>0</v>
      </c>
      <c r="S21" s="38"/>
      <c r="T21" s="38"/>
      <c r="U21" s="38"/>
      <c r="V21" s="39">
        <v>0</v>
      </c>
      <c r="W21" s="42">
        <f t="shared" si="4"/>
        <v>0</v>
      </c>
      <c r="X21" s="38"/>
      <c r="Y21" s="38"/>
      <c r="Z21" s="38"/>
      <c r="AA21" s="39">
        <v>0</v>
      </c>
    </row>
    <row r="22" spans="1:27" ht="15.75">
      <c r="A22" s="43" t="s">
        <v>0</v>
      </c>
      <c r="B22" s="44" t="s">
        <v>34</v>
      </c>
      <c r="C22" s="42">
        <f t="shared" si="0"/>
        <v>0</v>
      </c>
      <c r="D22" s="45"/>
      <c r="E22" s="45"/>
      <c r="F22" s="45"/>
      <c r="G22" s="46"/>
      <c r="H22" s="42">
        <f t="shared" si="1"/>
        <v>0</v>
      </c>
      <c r="I22" s="45"/>
      <c r="J22" s="45"/>
      <c r="K22" s="45"/>
      <c r="L22" s="46"/>
      <c r="M22" s="42">
        <f t="shared" si="2"/>
        <v>0</v>
      </c>
      <c r="N22" s="45"/>
      <c r="O22" s="45"/>
      <c r="P22" s="45"/>
      <c r="Q22" s="46"/>
      <c r="R22" s="42">
        <f t="shared" si="3"/>
        <v>0</v>
      </c>
      <c r="S22" s="45"/>
      <c r="T22" s="45"/>
      <c r="U22" s="45"/>
      <c r="V22" s="46"/>
      <c r="W22" s="42">
        <f t="shared" si="4"/>
        <v>0</v>
      </c>
      <c r="X22" s="45"/>
      <c r="Y22" s="45"/>
      <c r="Z22" s="45"/>
      <c r="AA22" s="46"/>
    </row>
    <row r="23" spans="1:27" ht="31.5">
      <c r="A23" s="41" t="s">
        <v>1</v>
      </c>
      <c r="B23" s="47" t="s">
        <v>33</v>
      </c>
      <c r="C23" s="42">
        <f t="shared" si="0"/>
        <v>0</v>
      </c>
      <c r="D23" s="45"/>
      <c r="E23" s="45"/>
      <c r="F23" s="45"/>
      <c r="G23" s="46"/>
      <c r="H23" s="42">
        <f t="shared" si="1"/>
        <v>0</v>
      </c>
      <c r="I23" s="45"/>
      <c r="J23" s="45"/>
      <c r="K23" s="45"/>
      <c r="L23" s="46"/>
      <c r="M23" s="42">
        <f t="shared" si="2"/>
        <v>0</v>
      </c>
      <c r="N23" s="45"/>
      <c r="O23" s="45"/>
      <c r="P23" s="45"/>
      <c r="Q23" s="46"/>
      <c r="R23" s="42">
        <f t="shared" si="3"/>
        <v>0</v>
      </c>
      <c r="S23" s="45"/>
      <c r="T23" s="45"/>
      <c r="U23" s="45">
        <v>0</v>
      </c>
      <c r="V23" s="46"/>
      <c r="W23" s="42">
        <f t="shared" si="4"/>
        <v>0</v>
      </c>
      <c r="X23" s="45"/>
      <c r="Y23" s="45"/>
      <c r="Z23" s="45">
        <v>0</v>
      </c>
      <c r="AA23" s="46"/>
    </row>
    <row r="24" spans="1:27" ht="31.5">
      <c r="A24" s="48" t="s">
        <v>30</v>
      </c>
      <c r="B24" s="49" t="s">
        <v>43</v>
      </c>
      <c r="C24" s="42">
        <f t="shared" si="0"/>
        <v>0</v>
      </c>
      <c r="D24" s="50"/>
      <c r="E24" s="50"/>
      <c r="F24" s="50"/>
      <c r="G24" s="51"/>
      <c r="H24" s="42">
        <f t="shared" si="1"/>
        <v>0</v>
      </c>
      <c r="I24" s="50"/>
      <c r="J24" s="50"/>
      <c r="K24" s="50"/>
      <c r="L24" s="51"/>
      <c r="M24" s="42">
        <f t="shared" si="2"/>
        <v>0</v>
      </c>
      <c r="N24" s="50"/>
      <c r="O24" s="50"/>
      <c r="P24" s="50"/>
      <c r="Q24" s="51"/>
      <c r="R24" s="42">
        <f t="shared" si="3"/>
        <v>0</v>
      </c>
      <c r="S24" s="50"/>
      <c r="T24" s="50"/>
      <c r="U24" s="50"/>
      <c r="V24" s="51"/>
      <c r="W24" s="42">
        <f t="shared" si="4"/>
        <v>0</v>
      </c>
      <c r="X24" s="50"/>
      <c r="Y24" s="50"/>
      <c r="Z24" s="50"/>
      <c r="AA24" s="51"/>
    </row>
    <row r="25" spans="1:27" ht="32.25" thickBot="1">
      <c r="A25" s="52" t="s">
        <v>31</v>
      </c>
      <c r="B25" s="53" t="s">
        <v>39</v>
      </c>
      <c r="C25" s="54">
        <f t="shared" si="0"/>
        <v>8.08</v>
      </c>
      <c r="D25" s="55"/>
      <c r="E25" s="55"/>
      <c r="F25" s="55">
        <v>8.08</v>
      </c>
      <c r="G25" s="56"/>
      <c r="H25" s="54">
        <f t="shared" si="1"/>
        <v>8.917</v>
      </c>
      <c r="I25" s="55"/>
      <c r="J25" s="55"/>
      <c r="K25" s="55">
        <v>8.917</v>
      </c>
      <c r="L25" s="56"/>
      <c r="M25" s="54">
        <f t="shared" si="2"/>
        <v>8.536</v>
      </c>
      <c r="N25" s="55"/>
      <c r="O25" s="55"/>
      <c r="P25" s="55">
        <v>8.536</v>
      </c>
      <c r="Q25" s="56"/>
      <c r="R25" s="54">
        <f t="shared" si="3"/>
        <v>0</v>
      </c>
      <c r="S25" s="55"/>
      <c r="T25" s="55"/>
      <c r="U25" s="55"/>
      <c r="V25" s="56"/>
      <c r="W25" s="54">
        <f t="shared" si="4"/>
        <v>0</v>
      </c>
      <c r="X25" s="55"/>
      <c r="Y25" s="55"/>
      <c r="Z25" s="55"/>
      <c r="AA25" s="56"/>
    </row>
    <row r="26" spans="1:27" ht="16.5" thickBot="1">
      <c r="A26" s="57"/>
      <c r="B26" s="58"/>
      <c r="C26" s="59"/>
      <c r="D26" s="60"/>
      <c r="E26" s="60"/>
      <c r="F26" s="60"/>
      <c r="G26" s="60"/>
      <c r="H26" s="59"/>
      <c r="I26" s="60"/>
      <c r="J26" s="60"/>
      <c r="K26" s="60"/>
      <c r="L26" s="60"/>
      <c r="M26" s="59"/>
      <c r="N26" s="60"/>
      <c r="O26" s="60"/>
      <c r="P26" s="60"/>
      <c r="Q26" s="60"/>
      <c r="R26" s="59"/>
      <c r="S26" s="60">
        <f>S8-S18-S21-S22-S23-S24-S25-T11-U11-V11</f>
        <v>0</v>
      </c>
      <c r="T26" s="60">
        <f>T8-T18-T21-T22-T23-T24-T25-U12-V12</f>
        <v>0</v>
      </c>
      <c r="U26" s="60">
        <f>U8-U18-U21-U22-U23-U24-U25-V13</f>
        <v>0</v>
      </c>
      <c r="V26" s="60">
        <f>V8-V18-V21-V22-V23-V24-V25</f>
        <v>0</v>
      </c>
      <c r="W26" s="59"/>
      <c r="X26" s="60">
        <f>X8-X18-X21-X22-X23-X24-X25-Y11-Z11-AA11</f>
        <v>0</v>
      </c>
      <c r="Y26" s="60">
        <f>Y8-Y18-Y21-Y22-Y23-Y24-Y25-Z12-AA12</f>
        <v>0</v>
      </c>
      <c r="Z26" s="60">
        <f>Z8-Z18-Z21-Z22-Z23-Z24-Z25-AA13</f>
        <v>0</v>
      </c>
      <c r="AA26" s="61">
        <f>AA8-AA18-AA21-AA22-AA23-AA24-AA25</f>
        <v>0</v>
      </c>
    </row>
  </sheetData>
  <sheetProtection formatColumns="0" formatRows="0"/>
  <protectedRanges>
    <protectedRange sqref="G11:G12 X21:AA25 X19:AA19 I21:L25 I19:L19 I14:L17 J11 L11:L12 Q11:Q12 N21:Q25 N19:Q19 N14:Q17 O11 V11:V12 S21:V25 S19:V19 S14:V17 T11 X14:AA17 D21:G25 Y11 D19:G19 D14:G17 E11 AA11:AA12" name="Диапазон1_1"/>
  </protectedRanges>
  <mergeCells count="8">
    <mergeCell ref="R5:V5"/>
    <mergeCell ref="A3:AA3"/>
    <mergeCell ref="W5:AA5"/>
    <mergeCell ref="M5:Q5"/>
    <mergeCell ref="A5:A6"/>
    <mergeCell ref="B5:B6"/>
    <mergeCell ref="C5:G5"/>
    <mergeCell ref="H5:L5"/>
  </mergeCells>
  <printOptions/>
  <pageMargins left="0.75" right="0.75" top="1" bottom="1" header="0.5" footer="0.5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dobroskokova</cp:lastModifiedBy>
  <cp:lastPrinted>2010-04-30T04:42:57Z</cp:lastPrinted>
  <dcterms:created xsi:type="dcterms:W3CDTF">2010-04-30T04:08:27Z</dcterms:created>
  <dcterms:modified xsi:type="dcterms:W3CDTF">2010-08-26T06:42:48Z</dcterms:modified>
  <cp:category/>
  <cp:version/>
  <cp:contentType/>
  <cp:contentStatus/>
</cp:coreProperties>
</file>